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c7b6fb1c84510dd/Desktop/"/>
    </mc:Choice>
  </mc:AlternateContent>
  <xr:revisionPtr revIDLastSave="0" documentId="14_{D4736A90-C766-4508-B897-58749F4DD71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2023 Proposal" sheetId="13" r:id="rId1"/>
    <sheet name="BUDGET" sheetId="2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2" i="20" l="1"/>
  <c r="C19" i="20"/>
  <c r="I27" i="13"/>
  <c r="I35" i="13" s="1"/>
  <c r="D8" i="20"/>
  <c r="J34" i="13"/>
  <c r="J33" i="13"/>
  <c r="J32" i="13"/>
  <c r="J29" i="13"/>
  <c r="J28" i="13"/>
  <c r="J26" i="13"/>
  <c r="J25" i="13"/>
  <c r="J24" i="13"/>
  <c r="J23" i="13"/>
  <c r="J22" i="13"/>
  <c r="J21" i="13"/>
  <c r="J20" i="13"/>
  <c r="J19" i="13"/>
  <c r="J18" i="13"/>
  <c r="J17" i="13"/>
  <c r="J16" i="13"/>
  <c r="J15" i="13"/>
  <c r="J14" i="13"/>
  <c r="J13" i="13"/>
  <c r="J12" i="13"/>
  <c r="J11" i="13"/>
  <c r="J10" i="13"/>
  <c r="J9" i="13"/>
  <c r="J8" i="13"/>
  <c r="J7" i="13"/>
  <c r="F35" i="13"/>
  <c r="G35" i="13"/>
  <c r="G41" i="13"/>
  <c r="C13" i="20" l="1"/>
  <c r="C14" i="20"/>
  <c r="C21" i="20"/>
  <c r="C12" i="20"/>
  <c r="C20" i="20"/>
  <c r="C7" i="20"/>
  <c r="C15" i="20"/>
  <c r="C8" i="20"/>
  <c r="C16" i="20"/>
  <c r="C9" i="20"/>
  <c r="C17" i="20"/>
  <c r="C10" i="20"/>
  <c r="C18" i="20"/>
  <c r="C11" i="20"/>
  <c r="J27" i="13"/>
  <c r="F41" i="13"/>
  <c r="E27" i="13"/>
  <c r="E35" i="13" s="1"/>
  <c r="D7" i="20" l="1"/>
  <c r="D35" i="13"/>
  <c r="C41" i="13" l="1"/>
  <c r="B41" i="13"/>
  <c r="B27" i="13"/>
  <c r="B35" i="13" s="1"/>
  <c r="C27" i="13"/>
  <c r="C35" i="13" s="1"/>
</calcChain>
</file>

<file path=xl/sharedStrings.xml><?xml version="1.0" encoding="utf-8"?>
<sst xmlns="http://schemas.openxmlformats.org/spreadsheetml/2006/main" count="67" uniqueCount="43">
  <si>
    <t>OPERATING CASH FLOW</t>
  </si>
  <si>
    <t>ELECTRICITY</t>
  </si>
  <si>
    <t>TOTAL PAYOUT</t>
  </si>
  <si>
    <t>TOTAL INCOME</t>
  </si>
  <si>
    <t>PAYMENT INTO RESERVE</t>
  </si>
  <si>
    <t>PAYMENT INTO DEFERRED</t>
  </si>
  <si>
    <t>MAINTENANCE INCOME- $9.0</t>
  </si>
  <si>
    <t>AUDIT</t>
  </si>
  <si>
    <t>LEGAL</t>
  </si>
  <si>
    <t>ANNUAL REPORT</t>
  </si>
  <si>
    <t>OFFICE</t>
  </si>
  <si>
    <t>MGMT FEES</t>
  </si>
  <si>
    <t>ENGINEERING</t>
  </si>
  <si>
    <t>LANDSCAPE CONTRACT</t>
  </si>
  <si>
    <t>LANDSCAPE IMPROVEMENTS</t>
  </si>
  <si>
    <t>EXTERMINATING</t>
  </si>
  <si>
    <t>BAD DEBT (not a cash flow item)</t>
  </si>
  <si>
    <t>RESV PROJECT SCHEDULED</t>
  </si>
  <si>
    <t>ACTUAL</t>
  </si>
  <si>
    <t>DEF PROJECT SCHEDULED</t>
  </si>
  <si>
    <t>WORKING CAPITAL TO RESV</t>
  </si>
  <si>
    <t>RESALE WORKING CAPITAL</t>
  </si>
  <si>
    <t>Payment into ESCROW</t>
  </si>
  <si>
    <t>Unit membership</t>
  </si>
  <si>
    <t>STATEMENT BALANCE OPERATING</t>
  </si>
  <si>
    <t>OTHER</t>
  </si>
  <si>
    <t>ENDING BAL RESV (29.9)</t>
  </si>
  <si>
    <t>IRRIGATION</t>
  </si>
  <si>
    <t>ENDING BAL DEF (2.5)+ Trfr 5.0</t>
  </si>
  <si>
    <t xml:space="preserve">SNOW REMOVAL </t>
  </si>
  <si>
    <t>OPERATING SUB-TOTAL</t>
  </si>
  <si>
    <t>Bal High Tech final</t>
  </si>
  <si>
    <t xml:space="preserve">ESCROW ACCOUNT END BAL </t>
  </si>
  <si>
    <t>Assessment- offset snow</t>
  </si>
  <si>
    <t>YEAR</t>
  </si>
  <si>
    <t>Replenish operating</t>
  </si>
  <si>
    <t xml:space="preserve">RESALE PAYMENT </t>
  </si>
  <si>
    <t>WEB SITE/ GRASSHOPPER</t>
  </si>
  <si>
    <t>GEN REPAIRS</t>
  </si>
  <si>
    <t>Proposed Budget</t>
  </si>
  <si>
    <t>SOUTHPORT- BUDGET PROPOSAL 2023</t>
  </si>
  <si>
    <t>CHG +/-</t>
  </si>
  <si>
    <t xml:space="preserve">INSURANCE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</si>
</sst>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&quot;$&quot;* #,##0_);_(&quot;$&quot;* \(#,##0\);_(&quot;$&quot;* &quot;-&quot;??_);_(@_)"/>
    <numFmt numFmtId="166" formatCode="0_);\(0\)"/>
    <numFmt numFmtId="167" formatCode="0.0%"/>
  </numFmts>
  <fonts count="2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9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3" borderId="1" xfId="0" applyFill="1" applyBorder="1"/>
    <xf numFmtId="0" fontId="0" fillId="0" borderId="2" xfId="0" applyBorder="1"/>
    <xf numFmtId="165" fontId="0" fillId="0" borderId="0" xfId="1" applyNumberFormat="1" applyFont="1"/>
    <xf numFmtId="0" fontId="0" fillId="0" borderId="3" xfId="0" applyBorder="1"/>
    <xf numFmtId="14" fontId="0" fillId="0" borderId="4" xfId="0" applyNumberFormat="1" applyBorder="1" applyAlignment="1">
      <alignment horizontal="left"/>
    </xf>
    <xf numFmtId="0" fontId="0" fillId="0" borderId="4" xfId="0" applyBorder="1"/>
    <xf numFmtId="0" fontId="9" fillId="0" borderId="0" xfId="0" applyFont="1"/>
    <xf numFmtId="0" fontId="10" fillId="0" borderId="1" xfId="0" applyFont="1" applyBorder="1"/>
    <xf numFmtId="0" fontId="10" fillId="0" borderId="0" xfId="0" applyFont="1"/>
    <xf numFmtId="0" fontId="9" fillId="2" borderId="0" xfId="0" applyFont="1" applyFill="1"/>
    <xf numFmtId="0" fontId="0" fillId="0" borderId="6" xfId="0" applyBorder="1"/>
    <xf numFmtId="0" fontId="4" fillId="0" borderId="4" xfId="0" applyFont="1" applyBorder="1"/>
    <xf numFmtId="0" fontId="11" fillId="0" borderId="0" xfId="0" applyFont="1"/>
    <xf numFmtId="0" fontId="8" fillId="0" borderId="1" xfId="0" applyFont="1" applyBorder="1"/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0" fillId="0" borderId="7" xfId="0" applyBorder="1"/>
    <xf numFmtId="0" fontId="13" fillId="0" borderId="1" xfId="0" applyFont="1" applyBorder="1"/>
    <xf numFmtId="0" fontId="14" fillId="0" borderId="0" xfId="0" applyFont="1"/>
    <xf numFmtId="0" fontId="0" fillId="4" borderId="1" xfId="0" applyFill="1" applyBorder="1"/>
    <xf numFmtId="0" fontId="4" fillId="0" borderId="0" xfId="0" applyFont="1" applyAlignment="1">
      <alignment horizontal="center"/>
    </xf>
    <xf numFmtId="16" fontId="2" fillId="0" borderId="0" xfId="0" applyNumberFormat="1" applyFont="1" applyAlignment="1">
      <alignment horizontal="center"/>
    </xf>
    <xf numFmtId="165" fontId="15" fillId="0" borderId="0" xfId="1" applyNumberFormat="1" applyFont="1" applyFill="1"/>
    <xf numFmtId="165" fontId="1" fillId="0" borderId="0" xfId="1" applyNumberFormat="1" applyFont="1"/>
    <xf numFmtId="165" fontId="14" fillId="0" borderId="0" xfId="1" applyNumberFormat="1" applyFont="1"/>
    <xf numFmtId="165" fontId="0" fillId="0" borderId="0" xfId="1" applyNumberFormat="1" applyFont="1" applyBorder="1" applyAlignment="1">
      <alignment horizontal="left"/>
    </xf>
    <xf numFmtId="165" fontId="2" fillId="0" borderId="0" xfId="1" applyNumberFormat="1" applyFont="1" applyAlignment="1">
      <alignment horizontal="center"/>
    </xf>
    <xf numFmtId="165" fontId="0" fillId="0" borderId="0" xfId="1" applyNumberFormat="1" applyFont="1" applyBorder="1"/>
    <xf numFmtId="165" fontId="0" fillId="0" borderId="0" xfId="1" applyNumberFormat="1" applyFont="1" applyFill="1" applyBorder="1"/>
    <xf numFmtId="165" fontId="13" fillId="0" borderId="0" xfId="1" applyNumberFormat="1" applyFont="1" applyBorder="1"/>
    <xf numFmtId="165" fontId="10" fillId="0" borderId="0" xfId="1" applyNumberFormat="1" applyFont="1" applyBorder="1"/>
    <xf numFmtId="165" fontId="8" fillId="0" borderId="0" xfId="1" applyNumberFormat="1" applyFont="1" applyBorder="1"/>
    <xf numFmtId="165" fontId="0" fillId="3" borderId="5" xfId="1" applyNumberFormat="1" applyFont="1" applyFill="1" applyBorder="1"/>
    <xf numFmtId="165" fontId="12" fillId="0" borderId="0" xfId="1" applyNumberFormat="1" applyFont="1" applyBorder="1" applyAlignment="1">
      <alignment horizontal="left"/>
    </xf>
    <xf numFmtId="165" fontId="0" fillId="4" borderId="0" xfId="1" applyNumberFormat="1" applyFont="1" applyFill="1" applyBorder="1"/>
    <xf numFmtId="165" fontId="4" fillId="0" borderId="0" xfId="1" applyNumberFormat="1" applyFont="1" applyBorder="1"/>
    <xf numFmtId="165" fontId="9" fillId="0" borderId="0" xfId="1" applyNumberFormat="1" applyFont="1"/>
    <xf numFmtId="165" fontId="9" fillId="2" borderId="0" xfId="1" applyNumberFormat="1" applyFont="1" applyFill="1"/>
    <xf numFmtId="0" fontId="4" fillId="0" borderId="0" xfId="0" applyFont="1"/>
    <xf numFmtId="165" fontId="4" fillId="0" borderId="0" xfId="1" applyNumberFormat="1" applyFont="1" applyFill="1"/>
    <xf numFmtId="165" fontId="7" fillId="0" borderId="0" xfId="1" applyNumberFormat="1" applyFont="1" applyFill="1"/>
    <xf numFmtId="165" fontId="7" fillId="2" borderId="0" xfId="1" applyNumberFormat="1" applyFont="1" applyFill="1"/>
    <xf numFmtId="0" fontId="3" fillId="0" borderId="1" xfId="0" applyFont="1" applyBorder="1"/>
    <xf numFmtId="166" fontId="2" fillId="0" borderId="0" xfId="2" applyNumberFormat="1" applyFont="1" applyAlignment="1">
      <alignment horizontal="center"/>
    </xf>
    <xf numFmtId="166" fontId="2" fillId="0" borderId="0" xfId="2" applyNumberFormat="1" applyFont="1" applyFill="1" applyAlignment="1">
      <alignment horizontal="center"/>
    </xf>
    <xf numFmtId="165" fontId="17" fillId="0" borderId="0" xfId="1" applyNumberFormat="1" applyFont="1" applyFill="1"/>
    <xf numFmtId="165" fontId="0" fillId="3" borderId="0" xfId="1" applyNumberFormat="1" applyFont="1" applyFill="1" applyBorder="1"/>
    <xf numFmtId="165" fontId="10" fillId="0" borderId="0" xfId="1" applyNumberFormat="1" applyFont="1" applyFill="1" applyBorder="1"/>
    <xf numFmtId="165" fontId="0" fillId="5" borderId="0" xfId="1" applyNumberFormat="1" applyFont="1" applyFill="1" applyBorder="1"/>
    <xf numFmtId="0" fontId="0" fillId="5" borderId="1" xfId="0" applyFill="1" applyBorder="1"/>
    <xf numFmtId="165" fontId="4" fillId="4" borderId="0" xfId="1" applyNumberFormat="1" applyFont="1" applyFill="1" applyBorder="1"/>
    <xf numFmtId="165" fontId="4" fillId="3" borderId="0" xfId="1" applyNumberFormat="1" applyFont="1" applyFill="1" applyBorder="1"/>
    <xf numFmtId="165" fontId="20" fillId="0" borderId="0" xfId="1" applyNumberFormat="1" applyFont="1"/>
    <xf numFmtId="165" fontId="20" fillId="0" borderId="0" xfId="1" applyNumberFormat="1" applyFont="1" applyAlignment="1">
      <alignment horizontal="center"/>
    </xf>
    <xf numFmtId="165" fontId="4" fillId="0" borderId="0" xfId="1" applyNumberFormat="1" applyFont="1"/>
    <xf numFmtId="165" fontId="4" fillId="0" borderId="0" xfId="1" applyNumberFormat="1" applyFont="1" applyAlignment="1">
      <alignment horizontal="center"/>
    </xf>
    <xf numFmtId="165" fontId="10" fillId="0" borderId="0" xfId="1" applyNumberFormat="1" applyFont="1"/>
    <xf numFmtId="165" fontId="18" fillId="0" borderId="0" xfId="1" applyNumberFormat="1" applyFont="1" applyAlignment="1">
      <alignment horizontal="center"/>
    </xf>
    <xf numFmtId="165" fontId="6" fillId="0" borderId="0" xfId="1" applyNumberFormat="1" applyFont="1"/>
    <xf numFmtId="0" fontId="2" fillId="0" borderId="0" xfId="2" applyNumberFormat="1" applyFont="1" applyFill="1" applyBorder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/>
    <xf numFmtId="165" fontId="20" fillId="0" borderId="0" xfId="0" applyNumberFormat="1" applyFont="1"/>
    <xf numFmtId="0" fontId="16" fillId="0" borderId="0" xfId="0" applyFont="1" applyAlignment="1">
      <alignment horizontal="center"/>
    </xf>
    <xf numFmtId="0" fontId="20" fillId="6" borderId="0" xfId="0" applyFont="1" applyFill="1"/>
    <xf numFmtId="0" fontId="3" fillId="0" borderId="0" xfId="0" applyFont="1"/>
    <xf numFmtId="0" fontId="22" fillId="0" borderId="0" xfId="0" applyFont="1" applyAlignment="1">
      <alignment horizontal="center"/>
    </xf>
    <xf numFmtId="0" fontId="12" fillId="4" borderId="1" xfId="0" applyFont="1" applyFill="1" applyBorder="1"/>
    <xf numFmtId="0" fontId="23" fillId="0" borderId="0" xfId="0" applyFont="1" applyAlignment="1">
      <alignment horizontal="center"/>
    </xf>
    <xf numFmtId="0" fontId="2" fillId="0" borderId="0" xfId="0" applyFont="1"/>
    <xf numFmtId="165" fontId="4" fillId="0" borderId="0" xfId="0" applyNumberFormat="1" applyFont="1"/>
    <xf numFmtId="0" fontId="18" fillId="0" borderId="0" xfId="0" applyFont="1" applyAlignment="1">
      <alignment horizontal="center"/>
    </xf>
    <xf numFmtId="0" fontId="7" fillId="0" borderId="0" xfId="0" applyFont="1"/>
    <xf numFmtId="0" fontId="2" fillId="0" borderId="0" xfId="0" applyFont="1" applyAlignment="1">
      <alignment horizontal="center"/>
    </xf>
    <xf numFmtId="16" fontId="2" fillId="0" borderId="0" xfId="0" applyNumberFormat="1" applyFont="1" applyAlignment="1">
      <alignment horizontal="center" wrapText="1"/>
    </xf>
    <xf numFmtId="165" fontId="4" fillId="0" borderId="0" xfId="1" applyNumberFormat="1" applyFont="1" applyFill="1" applyBorder="1"/>
    <xf numFmtId="164" fontId="4" fillId="0" borderId="0" xfId="0" applyNumberFormat="1" applyFont="1"/>
    <xf numFmtId="164" fontId="7" fillId="0" borderId="0" xfId="0" applyNumberFormat="1" applyFont="1"/>
    <xf numFmtId="164" fontId="7" fillId="2" borderId="0" xfId="0" applyNumberFormat="1" applyFont="1" applyFill="1"/>
    <xf numFmtId="0" fontId="19" fillId="0" borderId="0" xfId="0" applyFont="1"/>
    <xf numFmtId="165" fontId="20" fillId="7" borderId="0" xfId="1" applyNumberFormat="1" applyFont="1" applyFill="1"/>
    <xf numFmtId="167" fontId="20" fillId="7" borderId="0" xfId="3" applyNumberFormat="1" applyFont="1" applyFill="1"/>
    <xf numFmtId="0" fontId="0" fillId="7" borderId="0" xfId="0" applyFill="1"/>
    <xf numFmtId="167" fontId="20" fillId="7" borderId="0" xfId="0" applyNumberFormat="1" applyFont="1" applyFill="1"/>
    <xf numFmtId="165" fontId="20" fillId="7" borderId="0" xfId="0" applyNumberFormat="1" applyFont="1" applyFill="1"/>
    <xf numFmtId="0" fontId="0" fillId="7" borderId="1" xfId="0" applyFill="1" applyBorder="1"/>
    <xf numFmtId="0" fontId="12" fillId="0" borderId="1" xfId="0" applyFont="1" applyBorder="1"/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2023</a:t>
            </a:r>
            <a:r>
              <a:rPr lang="en-US" baseline="0"/>
              <a:t> Southport Budget - line item comparison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BUDGET!$A$7:$A$21</c:f>
              <c:strCache>
                <c:ptCount val="15"/>
                <c:pt idx="0">
                  <c:v>PAYMENT INTO RESERVE</c:v>
                </c:pt>
                <c:pt idx="1">
                  <c:v>INSURANCE </c:v>
                </c:pt>
                <c:pt idx="2">
                  <c:v>LANDSCAPE CONTRACT</c:v>
                </c:pt>
                <c:pt idx="3">
                  <c:v>SNOW REMOVAL </c:v>
                </c:pt>
                <c:pt idx="4">
                  <c:v>MGMT FEES</c:v>
                </c:pt>
                <c:pt idx="5">
                  <c:v>PAYMENT INTO DEFERRED</c:v>
                </c:pt>
                <c:pt idx="6">
                  <c:v>EXTERMINATING</c:v>
                </c:pt>
                <c:pt idx="7">
                  <c:v>GEN REPAIRS</c:v>
                </c:pt>
                <c:pt idx="8">
                  <c:v>LANDSCAPE IMPROVEMENTS</c:v>
                </c:pt>
                <c:pt idx="9">
                  <c:v>AUDIT</c:v>
                </c:pt>
                <c:pt idx="10">
                  <c:v>IRRIGATION</c:v>
                </c:pt>
                <c:pt idx="11">
                  <c:v>ELECTRICITY</c:v>
                </c:pt>
                <c:pt idx="12">
                  <c:v>WEB SITE/ GRASSHOPPER</c:v>
                </c:pt>
                <c:pt idx="13">
                  <c:v>OFFICE</c:v>
                </c:pt>
                <c:pt idx="14">
                  <c:v>LEGAL</c:v>
                </c:pt>
              </c:strCache>
            </c:strRef>
          </c:cat>
          <c:val>
            <c:numRef>
              <c:f>BUDGET!$B$7:$B$21</c:f>
              <c:numCache>
                <c:formatCode>_("$"* #,##0_);_("$"* \(#,##0\);_("$"* "-"??_);_(@_)</c:formatCode>
                <c:ptCount val="15"/>
                <c:pt idx="0">
                  <c:v>42480</c:v>
                </c:pt>
                <c:pt idx="1">
                  <c:v>27000</c:v>
                </c:pt>
                <c:pt idx="2">
                  <c:v>19000</c:v>
                </c:pt>
                <c:pt idx="3">
                  <c:v>7000</c:v>
                </c:pt>
                <c:pt idx="4">
                  <c:v>4800</c:v>
                </c:pt>
                <c:pt idx="5">
                  <c:v>4320</c:v>
                </c:pt>
                <c:pt idx="6">
                  <c:v>3500</c:v>
                </c:pt>
                <c:pt idx="7">
                  <c:v>2000</c:v>
                </c:pt>
                <c:pt idx="8">
                  <c:v>1500</c:v>
                </c:pt>
                <c:pt idx="9">
                  <c:v>1900</c:v>
                </c:pt>
                <c:pt idx="10">
                  <c:v>1500</c:v>
                </c:pt>
                <c:pt idx="11">
                  <c:v>800</c:v>
                </c:pt>
                <c:pt idx="12">
                  <c:v>550</c:v>
                </c:pt>
                <c:pt idx="13">
                  <c:v>350</c:v>
                </c:pt>
                <c:pt idx="14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27-4B69-8D78-B055584CE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65254383"/>
        <c:axId val="1965251055"/>
      </c:barChart>
      <c:lineChart>
        <c:grouping val="standard"/>
        <c:varyColors val="0"/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BUDGET!$A$7:$A$21</c:f>
              <c:strCache>
                <c:ptCount val="15"/>
                <c:pt idx="0">
                  <c:v>PAYMENT INTO RESERVE</c:v>
                </c:pt>
                <c:pt idx="1">
                  <c:v>INSURANCE </c:v>
                </c:pt>
                <c:pt idx="2">
                  <c:v>LANDSCAPE CONTRACT</c:v>
                </c:pt>
                <c:pt idx="3">
                  <c:v>SNOW REMOVAL </c:v>
                </c:pt>
                <c:pt idx="4">
                  <c:v>MGMT FEES</c:v>
                </c:pt>
                <c:pt idx="5">
                  <c:v>PAYMENT INTO DEFERRED</c:v>
                </c:pt>
                <c:pt idx="6">
                  <c:v>EXTERMINATING</c:v>
                </c:pt>
                <c:pt idx="7">
                  <c:v>GEN REPAIRS</c:v>
                </c:pt>
                <c:pt idx="8">
                  <c:v>LANDSCAPE IMPROVEMENTS</c:v>
                </c:pt>
                <c:pt idx="9">
                  <c:v>AUDIT</c:v>
                </c:pt>
                <c:pt idx="10">
                  <c:v>IRRIGATION</c:v>
                </c:pt>
                <c:pt idx="11">
                  <c:v>ELECTRICITY</c:v>
                </c:pt>
                <c:pt idx="12">
                  <c:v>WEB SITE/ GRASSHOPPER</c:v>
                </c:pt>
                <c:pt idx="13">
                  <c:v>OFFICE</c:v>
                </c:pt>
                <c:pt idx="14">
                  <c:v>LEGAL</c:v>
                </c:pt>
              </c:strCache>
            </c:strRef>
          </c:cat>
          <c:val>
            <c:numRef>
              <c:f>BUDGET!$C$7:$C$21</c:f>
              <c:numCache>
                <c:formatCode>0.0%</c:formatCode>
                <c:ptCount val="15"/>
                <c:pt idx="0">
                  <c:v>0.36307692307692307</c:v>
                </c:pt>
                <c:pt idx="1">
                  <c:v>0.23076923076923078</c:v>
                </c:pt>
                <c:pt idx="2">
                  <c:v>0.1623931623931624</c:v>
                </c:pt>
                <c:pt idx="3">
                  <c:v>5.9829059829059832E-2</c:v>
                </c:pt>
                <c:pt idx="4">
                  <c:v>4.1025641025641026E-2</c:v>
                </c:pt>
                <c:pt idx="5">
                  <c:v>3.6923076923076927E-2</c:v>
                </c:pt>
                <c:pt idx="6">
                  <c:v>2.9914529914529916E-2</c:v>
                </c:pt>
                <c:pt idx="7">
                  <c:v>1.7094017094017096E-2</c:v>
                </c:pt>
                <c:pt idx="8">
                  <c:v>1.282051282051282E-2</c:v>
                </c:pt>
                <c:pt idx="9">
                  <c:v>1.6239316239316241E-2</c:v>
                </c:pt>
                <c:pt idx="10">
                  <c:v>1.282051282051282E-2</c:v>
                </c:pt>
                <c:pt idx="11">
                  <c:v>6.8376068376068376E-3</c:v>
                </c:pt>
                <c:pt idx="12">
                  <c:v>4.7008547008547006E-3</c:v>
                </c:pt>
                <c:pt idx="13">
                  <c:v>2.9914529914529917E-3</c:v>
                </c:pt>
                <c:pt idx="14">
                  <c:v>2.5641025641025641E-3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27-4B69-8D78-B055584CE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5251887"/>
        <c:axId val="1965251471"/>
      </c:lineChart>
      <c:catAx>
        <c:axId val="19652543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5251055"/>
        <c:crosses val="autoZero"/>
        <c:auto val="1"/>
        <c:lblAlgn val="ctr"/>
        <c:lblOffset val="100"/>
        <c:noMultiLvlLbl val="0"/>
      </c:catAx>
      <c:valAx>
        <c:axId val="1965251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5254383"/>
        <c:crosses val="autoZero"/>
        <c:crossBetween val="between"/>
      </c:valAx>
      <c:valAx>
        <c:axId val="1965251471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5251887"/>
        <c:crosses val="max"/>
        <c:crossBetween val="between"/>
      </c:valAx>
      <c:catAx>
        <c:axId val="196525188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9652514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</xdr:colOff>
      <xdr:row>3</xdr:row>
      <xdr:rowOff>53340</xdr:rowOff>
    </xdr:from>
    <xdr:to>
      <xdr:col>18</xdr:col>
      <xdr:colOff>22860</xdr:colOff>
      <xdr:row>24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C8B5674-FEB8-83C6-02B8-1E46D5B617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634A2-107E-43D1-BDAE-8C3B2ABEA790}">
  <sheetPr>
    <pageSetUpPr fitToPage="1"/>
  </sheetPr>
  <dimension ref="A1:J54"/>
  <sheetViews>
    <sheetView topLeftCell="A2" workbookViewId="0">
      <pane xSplit="1" ySplit="2" topLeftCell="B4" activePane="bottomRight" state="frozen"/>
      <selection activeCell="A2" sqref="A2"/>
      <selection pane="topRight" activeCell="B2" sqref="B2"/>
      <selection pane="bottomLeft" activeCell="A4" sqref="A4"/>
      <selection pane="bottomRight" activeCell="I22" sqref="I22"/>
    </sheetView>
  </sheetViews>
  <sheetFormatPr defaultRowHeight="18" x14ac:dyDescent="0.35"/>
  <cols>
    <col min="1" max="1" width="51.5546875" customWidth="1"/>
    <col min="2" max="3" width="18.77734375" style="7" customWidth="1"/>
    <col min="4" max="5" width="18.77734375" style="43" customWidth="1"/>
    <col min="6" max="6" width="18.77734375" style="59" customWidth="1"/>
    <col min="7" max="7" width="18.77734375" style="57" customWidth="1"/>
    <col min="8" max="8" width="6.6640625" customWidth="1"/>
    <col min="9" max="9" width="18.77734375" style="65" customWidth="1"/>
    <col min="10" max="10" width="10.21875" style="43" bestFit="1" customWidth="1"/>
  </cols>
  <sheetData>
    <row r="1" spans="1:10" ht="21" x14ac:dyDescent="0.4">
      <c r="A1" s="1" t="s">
        <v>0</v>
      </c>
      <c r="B1" s="28"/>
      <c r="C1" s="28"/>
    </row>
    <row r="2" spans="1:10" ht="21.6" thickBot="1" x14ac:dyDescent="0.45">
      <c r="A2" s="23" t="s">
        <v>40</v>
      </c>
      <c r="B2" s="29"/>
      <c r="C2" s="29"/>
    </row>
    <row r="3" spans="1:10" x14ac:dyDescent="0.35">
      <c r="A3" s="9"/>
      <c r="B3" s="30"/>
      <c r="C3" s="30"/>
    </row>
    <row r="4" spans="1:10" s="2" customFormat="1" x14ac:dyDescent="0.35">
      <c r="A4" s="3"/>
      <c r="B4" s="30"/>
      <c r="C4" s="30"/>
      <c r="D4" s="25"/>
      <c r="E4" s="25"/>
      <c r="F4" s="60"/>
      <c r="G4" s="58"/>
      <c r="I4" s="66"/>
      <c r="J4" s="25"/>
    </row>
    <row r="5" spans="1:10" s="71" customFormat="1" x14ac:dyDescent="0.35">
      <c r="A5" s="47" t="s">
        <v>34</v>
      </c>
      <c r="B5" s="48">
        <v>2017</v>
      </c>
      <c r="C5" s="48">
        <v>2018</v>
      </c>
      <c r="D5" s="49">
        <v>2019</v>
      </c>
      <c r="E5" s="49">
        <v>2020</v>
      </c>
      <c r="F5" s="64">
        <v>2021</v>
      </c>
      <c r="G5" s="79">
        <v>2022</v>
      </c>
      <c r="I5" s="72">
        <v>2023</v>
      </c>
      <c r="J5" s="75"/>
    </row>
    <row r="6" spans="1:10" s="71" customFormat="1" x14ac:dyDescent="0.35">
      <c r="A6" s="73"/>
      <c r="B6" s="31" t="s">
        <v>18</v>
      </c>
      <c r="C6" s="31" t="s">
        <v>18</v>
      </c>
      <c r="D6" s="26" t="s">
        <v>18</v>
      </c>
      <c r="E6" s="26" t="s">
        <v>18</v>
      </c>
      <c r="F6" s="31" t="s">
        <v>18</v>
      </c>
      <c r="G6" s="80" t="s">
        <v>18</v>
      </c>
      <c r="I6" s="72" t="s">
        <v>39</v>
      </c>
      <c r="J6" s="74" t="s">
        <v>41</v>
      </c>
    </row>
    <row r="7" spans="1:10" x14ac:dyDescent="0.35">
      <c r="A7" s="4" t="s">
        <v>7</v>
      </c>
      <c r="B7" s="32">
        <v>1650</v>
      </c>
      <c r="C7" s="32">
        <v>1650</v>
      </c>
      <c r="D7" s="44">
        <v>1700</v>
      </c>
      <c r="E7" s="44">
        <v>1700</v>
      </c>
      <c r="F7" s="59">
        <v>1800</v>
      </c>
      <c r="G7" s="40">
        <v>1800</v>
      </c>
      <c r="I7" s="57">
        <v>1900</v>
      </c>
      <c r="J7" s="76">
        <f>I7-G7</f>
        <v>100</v>
      </c>
    </row>
    <row r="8" spans="1:10" x14ac:dyDescent="0.35">
      <c r="A8" s="4" t="s">
        <v>8</v>
      </c>
      <c r="B8" s="32">
        <v>3945</v>
      </c>
      <c r="C8" s="32">
        <v>1686</v>
      </c>
      <c r="D8" s="44">
        <v>780.55</v>
      </c>
      <c r="E8" s="44">
        <v>663</v>
      </c>
      <c r="F8" s="59">
        <v>203</v>
      </c>
      <c r="G8" s="40">
        <v>68</v>
      </c>
      <c r="I8" s="57">
        <v>300</v>
      </c>
      <c r="J8" s="76">
        <f t="shared" ref="J8:J34" si="0">I8-G8</f>
        <v>232</v>
      </c>
    </row>
    <row r="9" spans="1:10" x14ac:dyDescent="0.35">
      <c r="A9" s="4" t="s">
        <v>9</v>
      </c>
      <c r="B9" s="32">
        <v>25</v>
      </c>
      <c r="C9" s="32">
        <v>25</v>
      </c>
      <c r="D9" s="44">
        <v>0</v>
      </c>
      <c r="E9" s="44">
        <v>25</v>
      </c>
      <c r="F9" s="59">
        <v>31</v>
      </c>
      <c r="G9" s="40">
        <v>0</v>
      </c>
      <c r="I9" s="57">
        <v>0</v>
      </c>
      <c r="J9" s="76">
        <f t="shared" si="0"/>
        <v>0</v>
      </c>
    </row>
    <row r="10" spans="1:10" x14ac:dyDescent="0.35">
      <c r="A10" s="4" t="s">
        <v>10</v>
      </c>
      <c r="B10" s="33">
        <v>499</v>
      </c>
      <c r="C10" s="33">
        <v>515</v>
      </c>
      <c r="D10" s="44">
        <v>394.35</v>
      </c>
      <c r="E10" s="44">
        <v>460</v>
      </c>
      <c r="F10" s="59">
        <v>300</v>
      </c>
      <c r="G10" s="40">
        <v>358</v>
      </c>
      <c r="I10" s="57">
        <v>350</v>
      </c>
      <c r="J10" s="76">
        <f t="shared" si="0"/>
        <v>-8</v>
      </c>
    </row>
    <row r="11" spans="1:10" x14ac:dyDescent="0.35">
      <c r="A11" s="4" t="s">
        <v>42</v>
      </c>
      <c r="B11" s="33">
        <v>23217</v>
      </c>
      <c r="C11" s="33">
        <v>22492</v>
      </c>
      <c r="D11" s="44">
        <v>19273.75</v>
      </c>
      <c r="E11" s="44">
        <v>18974</v>
      </c>
      <c r="F11" s="59">
        <v>23122</v>
      </c>
      <c r="G11" s="40">
        <v>24732</v>
      </c>
      <c r="I11" s="57">
        <v>27000</v>
      </c>
      <c r="J11" s="76">
        <f t="shared" si="0"/>
        <v>2268</v>
      </c>
    </row>
    <row r="12" spans="1:10" x14ac:dyDescent="0.35">
      <c r="A12" s="4" t="s">
        <v>11</v>
      </c>
      <c r="B12" s="33">
        <v>6300</v>
      </c>
      <c r="C12" s="33">
        <v>6300</v>
      </c>
      <c r="D12" s="44">
        <v>6300</v>
      </c>
      <c r="E12" s="44">
        <v>11700</v>
      </c>
      <c r="F12" s="59">
        <v>4800</v>
      </c>
      <c r="G12" s="40">
        <v>4800</v>
      </c>
      <c r="I12" s="57">
        <v>4800</v>
      </c>
      <c r="J12" s="76">
        <f t="shared" si="0"/>
        <v>0</v>
      </c>
    </row>
    <row r="13" spans="1:10" x14ac:dyDescent="0.35">
      <c r="A13" s="4" t="s">
        <v>12</v>
      </c>
      <c r="B13" s="33">
        <v>6238</v>
      </c>
      <c r="C13" s="33">
        <v>2426</v>
      </c>
      <c r="D13" s="44">
        <v>3036</v>
      </c>
      <c r="E13" s="44">
        <v>0</v>
      </c>
      <c r="G13" s="40">
        <v>1400</v>
      </c>
      <c r="J13" s="76">
        <f t="shared" si="0"/>
        <v>-1400</v>
      </c>
    </row>
    <row r="14" spans="1:10" x14ac:dyDescent="0.35">
      <c r="A14" s="4" t="s">
        <v>37</v>
      </c>
      <c r="B14" s="32"/>
      <c r="C14" s="33">
        <v>0</v>
      </c>
      <c r="D14" s="44">
        <v>114</v>
      </c>
      <c r="E14" s="44">
        <v>114</v>
      </c>
      <c r="F14" s="59">
        <v>114</v>
      </c>
      <c r="G14" s="40">
        <v>418</v>
      </c>
      <c r="I14" s="57">
        <v>550</v>
      </c>
      <c r="J14" s="76">
        <f t="shared" si="0"/>
        <v>132</v>
      </c>
    </row>
    <row r="15" spans="1:10" x14ac:dyDescent="0.35">
      <c r="A15" s="4" t="s">
        <v>16</v>
      </c>
      <c r="B15" s="33">
        <v>6360</v>
      </c>
      <c r="C15" s="33">
        <v>0</v>
      </c>
      <c r="D15" s="44">
        <v>0</v>
      </c>
      <c r="E15" s="44"/>
      <c r="G15" s="40">
        <v>0</v>
      </c>
      <c r="J15" s="76">
        <f t="shared" si="0"/>
        <v>0</v>
      </c>
    </row>
    <row r="16" spans="1:10" x14ac:dyDescent="0.35">
      <c r="A16" s="4"/>
      <c r="B16" s="32"/>
      <c r="C16" s="32"/>
      <c r="D16" s="44">
        <v>250</v>
      </c>
      <c r="E16" s="44">
        <v>0</v>
      </c>
      <c r="G16" s="40">
        <v>0</v>
      </c>
      <c r="J16" s="76">
        <f t="shared" si="0"/>
        <v>0</v>
      </c>
    </row>
    <row r="17" spans="1:10" x14ac:dyDescent="0.35">
      <c r="A17" s="22" t="s">
        <v>27</v>
      </c>
      <c r="B17" s="34">
        <v>1118</v>
      </c>
      <c r="C17" s="34">
        <v>3928</v>
      </c>
      <c r="D17" s="44">
        <v>3323</v>
      </c>
      <c r="E17" s="44">
        <v>3109</v>
      </c>
      <c r="F17" s="59">
        <v>2204</v>
      </c>
      <c r="G17" s="40">
        <v>3932</v>
      </c>
      <c r="I17" s="57">
        <v>1500</v>
      </c>
      <c r="J17" s="76">
        <f t="shared" si="0"/>
        <v>-2432</v>
      </c>
    </row>
    <row r="18" spans="1:10" x14ac:dyDescent="0.35">
      <c r="A18" s="4" t="s">
        <v>1</v>
      </c>
      <c r="B18" s="33">
        <v>777</v>
      </c>
      <c r="C18" s="33">
        <v>671</v>
      </c>
      <c r="D18" s="44">
        <v>679.00000000000011</v>
      </c>
      <c r="E18" s="44">
        <v>697</v>
      </c>
      <c r="F18" s="59">
        <v>695</v>
      </c>
      <c r="G18" s="40">
        <v>764</v>
      </c>
      <c r="I18" s="57">
        <v>800</v>
      </c>
      <c r="J18" s="76">
        <f t="shared" si="0"/>
        <v>36</v>
      </c>
    </row>
    <row r="19" spans="1:10" x14ac:dyDescent="0.35">
      <c r="A19" s="4" t="s">
        <v>13</v>
      </c>
      <c r="B19" s="33">
        <v>13845</v>
      </c>
      <c r="C19" s="33">
        <v>15329</v>
      </c>
      <c r="D19" s="50">
        <v>10733.83</v>
      </c>
      <c r="E19" s="44">
        <v>14392</v>
      </c>
      <c r="F19" s="59">
        <v>18128</v>
      </c>
      <c r="G19" s="81">
        <v>18052.62</v>
      </c>
      <c r="I19" s="57">
        <v>19000</v>
      </c>
      <c r="J19" s="76">
        <f t="shared" si="0"/>
        <v>947.38000000000102</v>
      </c>
    </row>
    <row r="20" spans="1:10" s="13" customFormat="1" x14ac:dyDescent="0.35">
      <c r="A20" s="12" t="s">
        <v>31</v>
      </c>
      <c r="B20" s="35">
        <v>0</v>
      </c>
      <c r="C20" s="35">
        <v>0</v>
      </c>
      <c r="D20" s="44">
        <v>3850</v>
      </c>
      <c r="E20" s="44">
        <v>0</v>
      </c>
      <c r="F20" s="61"/>
      <c r="G20" s="81"/>
      <c r="I20" s="67"/>
      <c r="J20" s="76">
        <f t="shared" si="0"/>
        <v>0</v>
      </c>
    </row>
    <row r="21" spans="1:10" x14ac:dyDescent="0.35">
      <c r="A21" s="4" t="s">
        <v>14</v>
      </c>
      <c r="B21" s="33">
        <v>1795</v>
      </c>
      <c r="C21" s="33">
        <v>3699</v>
      </c>
      <c r="D21" s="44">
        <v>5158</v>
      </c>
      <c r="E21" s="44">
        <v>10429</v>
      </c>
      <c r="F21" s="59">
        <v>3366</v>
      </c>
      <c r="G21" s="40">
        <v>6075</v>
      </c>
      <c r="I21" s="57">
        <v>1500</v>
      </c>
      <c r="J21" s="76">
        <f t="shared" si="0"/>
        <v>-4575</v>
      </c>
    </row>
    <row r="22" spans="1:10" x14ac:dyDescent="0.35">
      <c r="A22" s="4" t="s">
        <v>15</v>
      </c>
      <c r="B22" s="33">
        <v>427</v>
      </c>
      <c r="C22" s="33">
        <v>1209</v>
      </c>
      <c r="D22" s="44">
        <v>405</v>
      </c>
      <c r="E22" s="44">
        <v>7057</v>
      </c>
      <c r="F22" s="59">
        <v>3671</v>
      </c>
      <c r="G22" s="40">
        <v>3627</v>
      </c>
      <c r="I22" s="57">
        <v>3500</v>
      </c>
      <c r="J22" s="76">
        <f t="shared" si="0"/>
        <v>-127</v>
      </c>
    </row>
    <row r="23" spans="1:10" x14ac:dyDescent="0.35">
      <c r="A23" s="4" t="s">
        <v>38</v>
      </c>
      <c r="B23" s="33">
        <v>5782</v>
      </c>
      <c r="C23" s="33">
        <v>4020</v>
      </c>
      <c r="D23" s="44">
        <v>7369</v>
      </c>
      <c r="E23" s="44">
        <v>9187</v>
      </c>
      <c r="F23" s="59">
        <v>2067</v>
      </c>
      <c r="G23" s="40">
        <v>5369.4400000000005</v>
      </c>
      <c r="I23" s="57">
        <v>2000</v>
      </c>
      <c r="J23" s="76">
        <f t="shared" si="0"/>
        <v>-3369.4400000000005</v>
      </c>
    </row>
    <row r="24" spans="1:10" ht="25.5" customHeight="1" x14ac:dyDescent="0.35">
      <c r="A24" s="4" t="s">
        <v>29</v>
      </c>
      <c r="B24" s="33">
        <v>10031</v>
      </c>
      <c r="C24" s="33">
        <v>16101</v>
      </c>
      <c r="D24" s="44">
        <v>4949.38</v>
      </c>
      <c r="E24" s="44">
        <v>375</v>
      </c>
      <c r="F24" s="59">
        <v>10421</v>
      </c>
      <c r="G24" s="40">
        <v>10696.23</v>
      </c>
      <c r="I24" s="68">
        <v>7000</v>
      </c>
      <c r="J24" s="76">
        <f t="shared" si="0"/>
        <v>-3696.2299999999996</v>
      </c>
    </row>
    <row r="25" spans="1:10" x14ac:dyDescent="0.35">
      <c r="A25" s="4" t="s">
        <v>25</v>
      </c>
      <c r="B25" s="32">
        <v>1630</v>
      </c>
      <c r="C25" s="33">
        <v>0</v>
      </c>
      <c r="D25" s="44">
        <v>125.5</v>
      </c>
      <c r="E25" s="44">
        <v>1904</v>
      </c>
      <c r="F25" s="59">
        <v>2223</v>
      </c>
      <c r="G25" s="40">
        <v>381</v>
      </c>
      <c r="I25" s="57">
        <v>0</v>
      </c>
      <c r="J25" s="76">
        <f t="shared" si="0"/>
        <v>-381</v>
      </c>
    </row>
    <row r="26" spans="1:10" x14ac:dyDescent="0.35">
      <c r="A26" s="54" t="s">
        <v>33</v>
      </c>
      <c r="B26" s="32"/>
      <c r="C26" s="53">
        <v>-6000</v>
      </c>
      <c r="D26" s="44">
        <v>0</v>
      </c>
      <c r="E26" s="44">
        <v>0</v>
      </c>
      <c r="G26" s="40"/>
      <c r="J26" s="76">
        <f t="shared" si="0"/>
        <v>0</v>
      </c>
    </row>
    <row r="27" spans="1:10" x14ac:dyDescent="0.35">
      <c r="A27" s="18" t="s">
        <v>30</v>
      </c>
      <c r="B27" s="36">
        <f>SUM(B7:B26)</f>
        <v>83639</v>
      </c>
      <c r="C27" s="36">
        <f>SUM(C7:C26)</f>
        <v>74051</v>
      </c>
      <c r="D27" s="36">
        <v>68441</v>
      </c>
      <c r="E27" s="52">
        <f>SUM(E7:E26)</f>
        <v>80786</v>
      </c>
      <c r="F27" s="52">
        <v>72964</v>
      </c>
      <c r="G27" s="81">
        <v>82472</v>
      </c>
      <c r="I27" s="68">
        <f>SUM(I7:I26)</f>
        <v>70200</v>
      </c>
      <c r="J27" s="76">
        <f t="shared" si="0"/>
        <v>-12272</v>
      </c>
    </row>
    <row r="28" spans="1:10" x14ac:dyDescent="0.35">
      <c r="A28" s="18"/>
      <c r="B28" s="36"/>
      <c r="C28" s="36"/>
      <c r="D28" s="27"/>
      <c r="E28" s="27"/>
      <c r="G28" s="81"/>
      <c r="J28" s="76">
        <f t="shared" si="0"/>
        <v>0</v>
      </c>
    </row>
    <row r="29" spans="1:10" x14ac:dyDescent="0.35">
      <c r="A29" s="18"/>
      <c r="B29" s="36"/>
      <c r="C29" s="36"/>
      <c r="D29" s="27"/>
      <c r="E29" s="27"/>
      <c r="G29" s="81"/>
      <c r="J29" s="76">
        <f t="shared" si="0"/>
        <v>0</v>
      </c>
    </row>
    <row r="30" spans="1:10" x14ac:dyDescent="0.35">
      <c r="A30" s="4" t="s">
        <v>22</v>
      </c>
      <c r="B30" s="32"/>
      <c r="C30" s="32">
        <v>2700</v>
      </c>
      <c r="D30" s="44">
        <v>0</v>
      </c>
      <c r="E30" s="44">
        <v>0</v>
      </c>
      <c r="G30" s="40">
        <v>975</v>
      </c>
      <c r="J30" s="76"/>
    </row>
    <row r="31" spans="1:10" x14ac:dyDescent="0.35">
      <c r="A31" s="4" t="s">
        <v>36</v>
      </c>
      <c r="B31" s="32">
        <v>1000</v>
      </c>
      <c r="C31" s="32">
        <v>5000</v>
      </c>
      <c r="D31" s="44">
        <v>0</v>
      </c>
      <c r="E31" s="44">
        <v>0</v>
      </c>
      <c r="G31" s="40">
        <v>1000</v>
      </c>
      <c r="J31" s="76"/>
    </row>
    <row r="32" spans="1:10" x14ac:dyDescent="0.35">
      <c r="A32" s="4" t="s">
        <v>4</v>
      </c>
      <c r="B32" s="32">
        <v>26547</v>
      </c>
      <c r="C32" s="32">
        <v>36000</v>
      </c>
      <c r="D32" s="44">
        <v>36000</v>
      </c>
      <c r="E32" s="44">
        <v>36000</v>
      </c>
      <c r="F32" s="59">
        <v>36000</v>
      </c>
      <c r="G32" s="40">
        <v>42480</v>
      </c>
      <c r="I32" s="57">
        <v>42480</v>
      </c>
      <c r="J32" s="76">
        <f t="shared" si="0"/>
        <v>0</v>
      </c>
    </row>
    <row r="33" spans="1:10" x14ac:dyDescent="0.35">
      <c r="A33" s="4" t="s">
        <v>5</v>
      </c>
      <c r="B33" s="32">
        <v>3000</v>
      </c>
      <c r="C33" s="32">
        <v>3000</v>
      </c>
      <c r="D33" s="44">
        <v>3000</v>
      </c>
      <c r="E33" s="44">
        <v>3000</v>
      </c>
      <c r="F33" s="59">
        <v>3000</v>
      </c>
      <c r="G33" s="40">
        <v>4320</v>
      </c>
      <c r="I33" s="57">
        <v>4320</v>
      </c>
      <c r="J33" s="76">
        <f t="shared" si="0"/>
        <v>0</v>
      </c>
    </row>
    <row r="34" spans="1:10" x14ac:dyDescent="0.35">
      <c r="A34" s="4"/>
      <c r="B34" s="32"/>
      <c r="C34" s="32"/>
      <c r="D34" s="44">
        <v>0</v>
      </c>
      <c r="E34" s="44">
        <v>0</v>
      </c>
      <c r="G34" s="40"/>
      <c r="J34" s="76">
        <f t="shared" si="0"/>
        <v>0</v>
      </c>
    </row>
    <row r="35" spans="1:10" x14ac:dyDescent="0.35">
      <c r="A35" s="5" t="s">
        <v>2</v>
      </c>
      <c r="B35" s="37">
        <f>SUM(B7:B34)-B27</f>
        <v>114186</v>
      </c>
      <c r="C35" s="51">
        <f>SUM(C7:C34)-C27</f>
        <v>120751</v>
      </c>
      <c r="D35" s="51">
        <f>SUM(D7:D34)-D27</f>
        <v>107441.35999999999</v>
      </c>
      <c r="E35" s="51">
        <f>SUM(E7:E34)-E27</f>
        <v>119786</v>
      </c>
      <c r="F35" s="56">
        <f>SUM(F27+F32+F33)</f>
        <v>111964</v>
      </c>
      <c r="G35" s="56">
        <f>SUM(G27+G30+G31+G32+G33)</f>
        <v>131247</v>
      </c>
      <c r="I35" s="68">
        <f>SUM(I27:I33)</f>
        <v>117000</v>
      </c>
      <c r="J35" s="76"/>
    </row>
    <row r="36" spans="1:10" x14ac:dyDescent="0.35">
      <c r="A36" s="4"/>
      <c r="B36" s="32"/>
      <c r="C36" s="32"/>
      <c r="D36" s="44"/>
      <c r="E36" s="44"/>
      <c r="G36" s="40"/>
    </row>
    <row r="37" spans="1:10" x14ac:dyDescent="0.35">
      <c r="A37" s="4" t="s">
        <v>6</v>
      </c>
      <c r="B37" s="32">
        <v>110952</v>
      </c>
      <c r="C37" s="32">
        <v>121782</v>
      </c>
      <c r="D37" s="44">
        <v>107959</v>
      </c>
      <c r="E37" s="44">
        <v>108110</v>
      </c>
      <c r="F37" s="59">
        <v>109957</v>
      </c>
      <c r="G37" s="40">
        <v>116075</v>
      </c>
    </row>
    <row r="38" spans="1:10" x14ac:dyDescent="0.35">
      <c r="A38" s="4" t="s">
        <v>21</v>
      </c>
      <c r="B38" s="32">
        <v>1000</v>
      </c>
      <c r="C38" s="32">
        <v>3000</v>
      </c>
      <c r="D38" s="44">
        <v>1000</v>
      </c>
      <c r="E38" s="44">
        <v>0</v>
      </c>
      <c r="F38" s="59">
        <v>4000</v>
      </c>
      <c r="G38" s="40">
        <v>2000</v>
      </c>
    </row>
    <row r="39" spans="1:10" s="19" customFormat="1" x14ac:dyDescent="0.35">
      <c r="A39" s="20" t="s">
        <v>23</v>
      </c>
      <c r="B39" s="38"/>
      <c r="C39" s="38"/>
      <c r="D39" s="44">
        <v>900</v>
      </c>
      <c r="E39" s="44">
        <v>0</v>
      </c>
      <c r="F39" s="62"/>
      <c r="G39" s="40"/>
      <c r="I39" s="69"/>
      <c r="J39" s="77"/>
    </row>
    <row r="40" spans="1:10" s="19" customFormat="1" x14ac:dyDescent="0.35">
      <c r="A40" s="4" t="s">
        <v>35</v>
      </c>
      <c r="B40" s="32"/>
      <c r="C40" s="32">
        <v>6000</v>
      </c>
      <c r="D40" s="44">
        <v>200</v>
      </c>
      <c r="E40" s="44">
        <v>12983</v>
      </c>
      <c r="F40" s="62"/>
      <c r="G40" s="40"/>
      <c r="I40" s="69"/>
      <c r="J40" s="77"/>
    </row>
    <row r="41" spans="1:10" x14ac:dyDescent="0.35">
      <c r="A41" s="24" t="s">
        <v>3</v>
      </c>
      <c r="B41" s="39">
        <f>SUM(B37:B40)</f>
        <v>111952</v>
      </c>
      <c r="C41" s="39">
        <f>SUM(C37:C40)</f>
        <v>130782</v>
      </c>
      <c r="D41" s="55">
        <v>110059</v>
      </c>
      <c r="E41" s="55">
        <v>121093</v>
      </c>
      <c r="F41" s="55">
        <f>SUM(F37:F40)</f>
        <v>113957</v>
      </c>
      <c r="G41" s="55">
        <f>SUM(G37:G39)</f>
        <v>118075</v>
      </c>
      <c r="I41" s="70"/>
    </row>
    <row r="42" spans="1:10" ht="18.600000000000001" thickBot="1" x14ac:dyDescent="0.4">
      <c r="A42" s="4"/>
      <c r="B42" s="32"/>
      <c r="C42" s="32"/>
      <c r="D42" s="44"/>
      <c r="E42" s="44"/>
      <c r="G42" s="82"/>
      <c r="J42" s="43">
        <v>77</v>
      </c>
    </row>
    <row r="43" spans="1:10" s="17" customFormat="1" ht="23.4" x14ac:dyDescent="0.45">
      <c r="A43" s="16" t="s">
        <v>24</v>
      </c>
      <c r="B43" s="40">
        <v>22696</v>
      </c>
      <c r="C43" s="40">
        <v>26750</v>
      </c>
      <c r="D43" s="44">
        <v>23318</v>
      </c>
      <c r="E43" s="44">
        <v>23242</v>
      </c>
      <c r="F43" s="44">
        <v>23513</v>
      </c>
      <c r="G43" s="82">
        <v>17073</v>
      </c>
      <c r="I43" s="65"/>
      <c r="J43" s="43"/>
    </row>
    <row r="44" spans="1:10" s="11" customFormat="1" x14ac:dyDescent="0.35">
      <c r="B44" s="41"/>
      <c r="C44" s="41"/>
      <c r="D44" s="45"/>
      <c r="E44" s="45"/>
      <c r="F44" s="63"/>
      <c r="G44" s="83"/>
      <c r="I44" s="67"/>
      <c r="J44" s="78"/>
    </row>
    <row r="45" spans="1:10" s="11" customFormat="1" ht="9" customHeight="1" x14ac:dyDescent="0.35">
      <c r="A45" s="14"/>
      <c r="B45" s="42"/>
      <c r="C45" s="42"/>
      <c r="D45" s="46"/>
      <c r="E45" s="46"/>
      <c r="F45" s="46"/>
      <c r="G45" s="84"/>
      <c r="I45" s="67"/>
      <c r="J45" s="78"/>
    </row>
    <row r="46" spans="1:10" ht="18.600000000000001" thickBot="1" x14ac:dyDescent="0.4">
      <c r="D46" s="44"/>
      <c r="E46" s="44"/>
      <c r="G46" s="82"/>
    </row>
    <row r="47" spans="1:10" x14ac:dyDescent="0.35">
      <c r="A47" s="10" t="s">
        <v>26</v>
      </c>
      <c r="B47" s="32">
        <v>21520</v>
      </c>
      <c r="C47" s="32">
        <v>29920</v>
      </c>
      <c r="D47" s="44">
        <v>21676</v>
      </c>
      <c r="E47" s="44">
        <v>47740</v>
      </c>
      <c r="F47" s="44">
        <v>66309</v>
      </c>
      <c r="G47" s="40">
        <v>78461</v>
      </c>
    </row>
    <row r="48" spans="1:10" x14ac:dyDescent="0.35">
      <c r="A48" s="8" t="s">
        <v>20</v>
      </c>
      <c r="B48" s="32">
        <v>1000</v>
      </c>
      <c r="C48" s="32">
        <v>5000</v>
      </c>
      <c r="D48" s="44">
        <v>3000</v>
      </c>
      <c r="E48" s="44">
        <v>6000</v>
      </c>
      <c r="F48" s="44">
        <v>0</v>
      </c>
      <c r="G48" s="40">
        <v>2000</v>
      </c>
    </row>
    <row r="49" spans="1:7" ht="18.600000000000001" thickBot="1" x14ac:dyDescent="0.4">
      <c r="A49" s="6" t="s">
        <v>17</v>
      </c>
      <c r="B49" s="32">
        <v>54611</v>
      </c>
      <c r="C49" s="32">
        <v>32604</v>
      </c>
      <c r="D49" s="44">
        <v>47279</v>
      </c>
      <c r="E49" s="44">
        <v>9983</v>
      </c>
      <c r="F49" s="44">
        <v>17431</v>
      </c>
      <c r="G49" s="40">
        <v>32328</v>
      </c>
    </row>
    <row r="50" spans="1:7" ht="18.600000000000001" thickBot="1" x14ac:dyDescent="0.4">
      <c r="A50" s="15"/>
      <c r="B50" s="32"/>
      <c r="C50" s="32"/>
      <c r="D50" s="44"/>
      <c r="E50" s="44"/>
      <c r="F50" s="44"/>
      <c r="G50" s="82"/>
    </row>
    <row r="51" spans="1:7" x14ac:dyDescent="0.35">
      <c r="A51" s="10" t="s">
        <v>28</v>
      </c>
      <c r="B51" s="32">
        <v>7535</v>
      </c>
      <c r="C51" s="32">
        <v>2535</v>
      </c>
      <c r="D51" s="44">
        <v>3541</v>
      </c>
      <c r="E51" s="44">
        <v>6545</v>
      </c>
      <c r="F51" s="44">
        <v>3207</v>
      </c>
      <c r="G51" s="40">
        <v>7527</v>
      </c>
    </row>
    <row r="52" spans="1:7" ht="18.600000000000001" thickBot="1" x14ac:dyDescent="0.4">
      <c r="A52" s="6" t="s">
        <v>19</v>
      </c>
      <c r="B52" s="32">
        <v>0</v>
      </c>
      <c r="C52" s="32">
        <v>8000</v>
      </c>
      <c r="D52" s="44">
        <v>7000</v>
      </c>
      <c r="E52" s="44">
        <v>0</v>
      </c>
      <c r="F52" s="44">
        <v>6338</v>
      </c>
      <c r="G52" s="43"/>
    </row>
    <row r="53" spans="1:7" ht="18.600000000000001" thickBot="1" x14ac:dyDescent="0.4">
      <c r="D53" s="44"/>
      <c r="E53" s="44"/>
      <c r="F53" s="44"/>
      <c r="G53" s="85"/>
    </row>
    <row r="54" spans="1:7" ht="18.600000000000001" thickBot="1" x14ac:dyDescent="0.4">
      <c r="A54" s="21" t="s">
        <v>32</v>
      </c>
      <c r="B54" s="32">
        <v>0</v>
      </c>
      <c r="C54" s="32">
        <v>2700</v>
      </c>
      <c r="D54" s="44">
        <v>5400</v>
      </c>
      <c r="E54" s="44">
        <v>8106</v>
      </c>
      <c r="F54" s="44">
        <v>10810</v>
      </c>
      <c r="G54" s="40">
        <v>12873</v>
      </c>
    </row>
  </sheetData>
  <conditionalFormatting sqref="J7:J35">
    <cfRule type="cellIs" dxfId="1" priority="1" operator="lessThan">
      <formula>0</formula>
    </cfRule>
    <cfRule type="cellIs" dxfId="0" priority="2" operator="greaterThan">
      <formula>0</formula>
    </cfRule>
  </conditionalFormatting>
  <pageMargins left="0.2" right="0" top="0" bottom="0" header="0" footer="0"/>
  <pageSetup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7DD49-B0AF-47E6-A055-A8B18CEE4B58}">
  <sheetPr>
    <pageSetUpPr fitToPage="1"/>
  </sheetPr>
  <dimension ref="A1:D22"/>
  <sheetViews>
    <sheetView tabSelected="1" topLeftCell="A2" workbookViewId="0">
      <pane xSplit="1" ySplit="2" topLeftCell="B4" activePane="bottomRight" state="frozen"/>
      <selection activeCell="A2" sqref="A2"/>
      <selection pane="topRight" activeCell="B2" sqref="B2"/>
      <selection pane="bottomLeft" activeCell="A4" sqref="A4"/>
      <selection pane="bottomRight" activeCell="B4" sqref="B4"/>
    </sheetView>
  </sheetViews>
  <sheetFormatPr defaultRowHeight="18" x14ac:dyDescent="0.35"/>
  <cols>
    <col min="1" max="1" width="27.44140625" customWidth="1"/>
    <col min="2" max="2" width="18.77734375" style="65" customWidth="1"/>
    <col min="4" max="4" width="13.109375" bestFit="1" customWidth="1"/>
  </cols>
  <sheetData>
    <row r="1" spans="1:4" ht="21" x14ac:dyDescent="0.4">
      <c r="A1" s="1" t="s">
        <v>0</v>
      </c>
    </row>
    <row r="2" spans="1:4" ht="21.6" thickBot="1" x14ac:dyDescent="0.45">
      <c r="A2" s="23" t="s">
        <v>40</v>
      </c>
    </row>
    <row r="3" spans="1:4" x14ac:dyDescent="0.35">
      <c r="A3" s="9"/>
    </row>
    <row r="4" spans="1:4" s="2" customFormat="1" x14ac:dyDescent="0.35">
      <c r="A4" s="3"/>
      <c r="B4" s="66"/>
    </row>
    <row r="5" spans="1:4" s="71" customFormat="1" x14ac:dyDescent="0.35">
      <c r="A5" s="47" t="s">
        <v>34</v>
      </c>
      <c r="B5" s="72">
        <v>2023</v>
      </c>
    </row>
    <row r="6" spans="1:4" s="71" customFormat="1" x14ac:dyDescent="0.35">
      <c r="A6" s="92"/>
      <c r="B6" s="72" t="s">
        <v>39</v>
      </c>
    </row>
    <row r="7" spans="1:4" x14ac:dyDescent="0.35">
      <c r="A7" s="91" t="s">
        <v>4</v>
      </c>
      <c r="B7" s="86">
        <v>42480</v>
      </c>
      <c r="C7" s="87">
        <f t="shared" ref="C7:C21" si="0">B7/$B$22</f>
        <v>0.36307692307692307</v>
      </c>
      <c r="D7" s="89">
        <f>SUM(C7:C9)</f>
        <v>0.75623931623931628</v>
      </c>
    </row>
    <row r="8" spans="1:4" x14ac:dyDescent="0.35">
      <c r="A8" s="91" t="s">
        <v>42</v>
      </c>
      <c r="B8" s="86">
        <v>27000</v>
      </c>
      <c r="C8" s="87">
        <f t="shared" si="0"/>
        <v>0.23076923076923078</v>
      </c>
      <c r="D8" s="90">
        <f>SUM(B7:B9)</f>
        <v>88480</v>
      </c>
    </row>
    <row r="9" spans="1:4" x14ac:dyDescent="0.35">
      <c r="A9" s="91" t="s">
        <v>13</v>
      </c>
      <c r="B9" s="86">
        <v>19000</v>
      </c>
      <c r="C9" s="87">
        <f t="shared" si="0"/>
        <v>0.1623931623931624</v>
      </c>
      <c r="D9" s="88"/>
    </row>
    <row r="10" spans="1:4" x14ac:dyDescent="0.35">
      <c r="A10" s="4" t="s">
        <v>29</v>
      </c>
      <c r="B10" s="68">
        <v>7000</v>
      </c>
      <c r="C10" s="87">
        <f t="shared" si="0"/>
        <v>5.9829059829059832E-2</v>
      </c>
    </row>
    <row r="11" spans="1:4" x14ac:dyDescent="0.35">
      <c r="A11" s="4" t="s">
        <v>11</v>
      </c>
      <c r="B11" s="57">
        <v>4800</v>
      </c>
      <c r="C11" s="87">
        <f t="shared" si="0"/>
        <v>4.1025641025641026E-2</v>
      </c>
    </row>
    <row r="12" spans="1:4" x14ac:dyDescent="0.35">
      <c r="A12" s="4" t="s">
        <v>5</v>
      </c>
      <c r="B12" s="57">
        <v>4320</v>
      </c>
      <c r="C12" s="87">
        <f t="shared" si="0"/>
        <v>3.6923076923076927E-2</v>
      </c>
    </row>
    <row r="13" spans="1:4" x14ac:dyDescent="0.35">
      <c r="A13" s="4" t="s">
        <v>15</v>
      </c>
      <c r="B13" s="57">
        <v>3500</v>
      </c>
      <c r="C13" s="87">
        <f t="shared" si="0"/>
        <v>2.9914529914529916E-2</v>
      </c>
    </row>
    <row r="14" spans="1:4" x14ac:dyDescent="0.35">
      <c r="A14" s="4" t="s">
        <v>38</v>
      </c>
      <c r="B14" s="57">
        <v>2000</v>
      </c>
      <c r="C14" s="87">
        <f t="shared" si="0"/>
        <v>1.7094017094017096E-2</v>
      </c>
    </row>
    <row r="15" spans="1:4" x14ac:dyDescent="0.35">
      <c r="A15" s="4" t="s">
        <v>14</v>
      </c>
      <c r="B15" s="57">
        <v>1500</v>
      </c>
      <c r="C15" s="87">
        <f t="shared" si="0"/>
        <v>1.282051282051282E-2</v>
      </c>
    </row>
    <row r="16" spans="1:4" x14ac:dyDescent="0.35">
      <c r="A16" s="4" t="s">
        <v>7</v>
      </c>
      <c r="B16" s="57">
        <v>1900</v>
      </c>
      <c r="C16" s="87">
        <f t="shared" si="0"/>
        <v>1.6239316239316241E-2</v>
      </c>
    </row>
    <row r="17" spans="1:3" x14ac:dyDescent="0.35">
      <c r="A17" s="22" t="s">
        <v>27</v>
      </c>
      <c r="B17" s="57">
        <v>1500</v>
      </c>
      <c r="C17" s="87">
        <f t="shared" si="0"/>
        <v>1.282051282051282E-2</v>
      </c>
    </row>
    <row r="18" spans="1:3" x14ac:dyDescent="0.35">
      <c r="A18" s="4" t="s">
        <v>1</v>
      </c>
      <c r="B18" s="57">
        <v>800</v>
      </c>
      <c r="C18" s="87">
        <f t="shared" si="0"/>
        <v>6.8376068376068376E-3</v>
      </c>
    </row>
    <row r="19" spans="1:3" s="13" customFormat="1" x14ac:dyDescent="0.35">
      <c r="A19" s="4" t="s">
        <v>37</v>
      </c>
      <c r="B19" s="57">
        <v>550</v>
      </c>
      <c r="C19" s="87">
        <f t="shared" si="0"/>
        <v>4.7008547008547006E-3</v>
      </c>
    </row>
    <row r="20" spans="1:3" x14ac:dyDescent="0.35">
      <c r="A20" s="4" t="s">
        <v>10</v>
      </c>
      <c r="B20" s="57">
        <v>350</v>
      </c>
      <c r="C20" s="87">
        <f t="shared" si="0"/>
        <v>2.9914529914529917E-3</v>
      </c>
    </row>
    <row r="21" spans="1:3" x14ac:dyDescent="0.35">
      <c r="A21" s="4" t="s">
        <v>8</v>
      </c>
      <c r="B21" s="57">
        <v>300</v>
      </c>
      <c r="C21" s="87">
        <f t="shared" si="0"/>
        <v>2.5641025641025641E-3</v>
      </c>
    </row>
    <row r="22" spans="1:3" x14ac:dyDescent="0.35">
      <c r="B22" s="68">
        <f>SUM(B7:B21)</f>
        <v>117000</v>
      </c>
    </row>
  </sheetData>
  <sortState xmlns:xlrd2="http://schemas.microsoft.com/office/spreadsheetml/2017/richdata2" ref="A7:C21">
    <sortCondition descending="1" ref="C7:C21"/>
  </sortState>
  <pageMargins left="0.2" right="0" top="0" bottom="0" header="0" footer="0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2023 Proposal</vt:lpstr>
      <vt:lpstr>BUDGET</vt:lpstr>
    </vt:vector>
  </TitlesOfParts>
  <Company>Polo Ralph Lauren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Barnes, Michael (US)</dc:creator>
  <cp:lastModifiedBy>michael barnes</cp:lastModifiedBy>
  <cp:lastPrinted>2023-01-04T20:28:17Z</cp:lastPrinted>
  <dcterms:created xsi:type="dcterms:W3CDTF">2017-06-22T14:39:48Z</dcterms:created>
  <dcterms:modified xsi:type="dcterms:W3CDTF">2023-03-04T00:23:49Z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